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1046D33-2613-4F8E-A266-7B27557A8826}" xr6:coauthVersionLast="45" xr6:coauthVersionMax="45" xr10:uidLastSave="{00000000-0000-0000-0000-000000000000}"/>
  <bookViews>
    <workbookView xWindow="-120" yWindow="-120" windowWidth="24240" windowHeight="13140" xr2:uid="{FFEF0DEF-7974-401D-B1FF-4423A5FE2198}"/>
  </bookViews>
  <sheets>
    <sheet name="ウェルスナビP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D15" i="1"/>
  <c r="D16" i="1" s="1"/>
  <c r="F5" i="1"/>
  <c r="D13" i="1" l="1"/>
  <c r="G13" i="1" s="1"/>
  <c r="L13" i="1" s="1"/>
  <c r="D14" i="1"/>
  <c r="G14" i="1" s="1"/>
  <c r="J14" i="1" s="1"/>
  <c r="K14" i="1" s="1"/>
  <c r="D10" i="1"/>
  <c r="G10" i="1" s="1"/>
  <c r="J10" i="1" s="1"/>
  <c r="K10" i="1" s="1"/>
  <c r="D11" i="1"/>
  <c r="G11" i="1" s="1"/>
  <c r="D12" i="1"/>
  <c r="G12" i="1" s="1"/>
  <c r="D9" i="1"/>
  <c r="J13" i="1" l="1"/>
  <c r="K13" i="1" s="1"/>
  <c r="L10" i="1"/>
  <c r="L14" i="1"/>
  <c r="J11" i="1"/>
  <c r="K11" i="1" s="1"/>
  <c r="L11" i="1"/>
  <c r="G9" i="1"/>
  <c r="D17" i="1"/>
  <c r="D18" i="1" s="1"/>
  <c r="L12" i="1"/>
  <c r="J12" i="1"/>
  <c r="K12" i="1" s="1"/>
  <c r="L9" i="1" l="1"/>
  <c r="J9" i="1"/>
  <c r="K9" i="1" s="1"/>
  <c r="K15" i="1" l="1"/>
  <c r="K17" i="1" s="1"/>
  <c r="L17" i="1"/>
  <c r="M9" i="1" s="1"/>
  <c r="M13" i="1" l="1"/>
  <c r="M14" i="1"/>
  <c r="M10" i="1"/>
  <c r="M12" i="1"/>
  <c r="M11" i="1"/>
  <c r="M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bdo</author>
  </authors>
  <commentList>
    <comment ref="F8" authorId="0" shapeId="0" xr:uid="{C9524153-2F94-4512-8701-413CEA453E5E}">
      <text>
        <r>
          <rPr>
            <sz val="9"/>
            <color indexed="81"/>
            <rFont val="MS P ゴシック"/>
            <family val="3"/>
            <charset val="128"/>
          </rPr>
          <t>0.25ドルのスプレッド足すこと</t>
        </r>
      </text>
    </comment>
  </commentList>
</comments>
</file>

<file path=xl/sharedStrings.xml><?xml version="1.0" encoding="utf-8"?>
<sst xmlns="http://schemas.openxmlformats.org/spreadsheetml/2006/main" count="32" uniqueCount="32">
  <si>
    <t>累計</t>
    <rPh sb="0" eb="2">
      <t>ルイケイ</t>
    </rPh>
    <phoneticPr fontId="3"/>
  </si>
  <si>
    <t>投資金額</t>
    <rPh sb="0" eb="2">
      <t>トウシ</t>
    </rPh>
    <rPh sb="2" eb="4">
      <t>キンガク</t>
    </rPh>
    <phoneticPr fontId="3"/>
  </si>
  <si>
    <t>リスク許容度：５</t>
    <rPh sb="3" eb="6">
      <t>キョヨウド</t>
    </rPh>
    <phoneticPr fontId="3"/>
  </si>
  <si>
    <t>銘柄</t>
    <rPh sb="0" eb="2">
      <t>メイガラ</t>
    </rPh>
    <phoneticPr fontId="3"/>
  </si>
  <si>
    <t>最適投資金額</t>
    <rPh sb="0" eb="2">
      <t>サイテキ</t>
    </rPh>
    <rPh sb="2" eb="4">
      <t>トウシ</t>
    </rPh>
    <rPh sb="4" eb="6">
      <t>キンガク</t>
    </rPh>
    <phoneticPr fontId="3"/>
  </si>
  <si>
    <t>最適株数</t>
    <rPh sb="0" eb="2">
      <t>サイテキ</t>
    </rPh>
    <rPh sb="2" eb="4">
      <t>カブスウ</t>
    </rPh>
    <phoneticPr fontId="3"/>
  </si>
  <si>
    <t>購入数</t>
    <rPh sb="0" eb="2">
      <t>コウニュウ</t>
    </rPh>
    <rPh sb="2" eb="3">
      <t>スウ</t>
    </rPh>
    <phoneticPr fontId="3"/>
  </si>
  <si>
    <t>今回投資金額</t>
    <rPh sb="0" eb="2">
      <t>コンカイ</t>
    </rPh>
    <rPh sb="2" eb="4">
      <t>トウシ</t>
    </rPh>
    <rPh sb="4" eb="6">
      <t>キンガク</t>
    </rPh>
    <phoneticPr fontId="3"/>
  </si>
  <si>
    <t>投資後金額</t>
    <rPh sb="0" eb="2">
      <t>トウシ</t>
    </rPh>
    <rPh sb="2" eb="3">
      <t>ゴ</t>
    </rPh>
    <rPh sb="3" eb="5">
      <t>キンガク</t>
    </rPh>
    <phoneticPr fontId="3"/>
  </si>
  <si>
    <t>PF比率</t>
    <rPh sb="2" eb="4">
      <t>ヒリツ</t>
    </rPh>
    <phoneticPr fontId="3"/>
  </si>
  <si>
    <t>VTI</t>
    <phoneticPr fontId="3"/>
  </si>
  <si>
    <t>VEA</t>
    <phoneticPr fontId="3"/>
  </si>
  <si>
    <t>VWO</t>
    <phoneticPr fontId="3"/>
  </si>
  <si>
    <t>AGG</t>
    <phoneticPr fontId="3"/>
  </si>
  <si>
    <t>GLD</t>
    <phoneticPr fontId="3"/>
  </si>
  <si>
    <t>IYR</t>
    <phoneticPr fontId="3"/>
  </si>
  <si>
    <t>手数料</t>
    <rPh sb="0" eb="3">
      <t>テスウリョウ</t>
    </rPh>
    <phoneticPr fontId="3"/>
  </si>
  <si>
    <t>①</t>
    <phoneticPr fontId="3"/>
  </si>
  <si>
    <t>時価、保有株数を入力</t>
    <rPh sb="0" eb="2">
      <t>ジカ</t>
    </rPh>
    <rPh sb="3" eb="5">
      <t>ホユウ</t>
    </rPh>
    <rPh sb="5" eb="6">
      <t>カブ</t>
    </rPh>
    <rPh sb="6" eb="7">
      <t>スウ</t>
    </rPh>
    <rPh sb="8" eb="10">
      <t>ニュウリョク</t>
    </rPh>
    <phoneticPr fontId="3"/>
  </si>
  <si>
    <t>K17のセルの金額を入力</t>
    <rPh sb="7" eb="9">
      <t>キンガク</t>
    </rPh>
    <rPh sb="10" eb="12">
      <t>ニュウリョク</t>
    </rPh>
    <phoneticPr fontId="3"/>
  </si>
  <si>
    <t>②</t>
    <phoneticPr fontId="3"/>
  </si>
  <si>
    <t>①1株単価</t>
    <rPh sb="2" eb="3">
      <t>カブ</t>
    </rPh>
    <rPh sb="3" eb="5">
      <t>タンカ</t>
    </rPh>
    <phoneticPr fontId="3"/>
  </si>
  <si>
    <t>①1ドル単価</t>
    <rPh sb="4" eb="6">
      <t>タンカ</t>
    </rPh>
    <phoneticPr fontId="3"/>
  </si>
  <si>
    <t>①NISA</t>
    <phoneticPr fontId="3"/>
  </si>
  <si>
    <t>①特定</t>
    <rPh sb="1" eb="3">
      <t>トクテイ</t>
    </rPh>
    <phoneticPr fontId="3"/>
  </si>
  <si>
    <t>②現在まで（時価）</t>
    <rPh sb="1" eb="3">
      <t>ゲンザイ</t>
    </rPh>
    <rPh sb="6" eb="8">
      <t>ジカ</t>
    </rPh>
    <phoneticPr fontId="3"/>
  </si>
  <si>
    <t>③</t>
    <phoneticPr fontId="3"/>
  </si>
  <si>
    <t>今回投資金額を入力</t>
    <rPh sb="0" eb="2">
      <t>コンカイ</t>
    </rPh>
    <rPh sb="2" eb="4">
      <t>トウシ</t>
    </rPh>
    <rPh sb="4" eb="6">
      <t>キンガク</t>
    </rPh>
    <rPh sb="7" eb="9">
      <t>ニュウリョク</t>
    </rPh>
    <phoneticPr fontId="3"/>
  </si>
  <si>
    <t>③今回</t>
    <rPh sb="1" eb="3">
      <t>コンカイ</t>
    </rPh>
    <phoneticPr fontId="3"/>
  </si>
  <si>
    <t>【使い方】</t>
    <rPh sb="1" eb="2">
      <t>ツカ</t>
    </rPh>
    <rPh sb="3" eb="4">
      <t>カタ</t>
    </rPh>
    <phoneticPr fontId="3"/>
  </si>
  <si>
    <t>購入意思決定シート</t>
    <rPh sb="0" eb="2">
      <t>コウニュウ</t>
    </rPh>
    <rPh sb="2" eb="4">
      <t>イシ</t>
    </rPh>
    <rPh sb="4" eb="6">
      <t>ケッテイ</t>
    </rPh>
    <phoneticPr fontId="3"/>
  </si>
  <si>
    <r>
      <t>J列の購入数量が今回購入する数量となります</t>
    </r>
    <r>
      <rPr>
        <sz val="11"/>
        <color theme="1"/>
        <rFont val="Segoe UI Symbol"/>
        <family val="2"/>
      </rPr>
      <t>🐰</t>
    </r>
    <rPh sb="1" eb="2">
      <t>レツ</t>
    </rPh>
    <rPh sb="3" eb="5">
      <t>コウニュウ</t>
    </rPh>
    <rPh sb="5" eb="7">
      <t>スウリョウ</t>
    </rPh>
    <rPh sb="8" eb="10">
      <t>コンカイ</t>
    </rPh>
    <rPh sb="10" eb="12">
      <t>コウニュウ</t>
    </rPh>
    <rPh sb="14" eb="16">
      <t>スウリョウ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</si>
</sst>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0" borderId="0" xfId="1" applyFont="1" applyProtection="1">
      <alignment vertical="center"/>
    </xf>
    <xf numFmtId="38" fontId="4" fillId="0" borderId="0" xfId="1" applyFont="1" applyProtection="1">
      <alignment vertical="center"/>
    </xf>
    <xf numFmtId="0" fontId="5" fillId="0" borderId="0" xfId="0" applyFont="1">
      <alignment vertical="center"/>
    </xf>
    <xf numFmtId="38" fontId="0" fillId="0" borderId="1" xfId="0" applyNumberFormat="1" applyBorder="1">
      <alignment vertical="center"/>
    </xf>
    <xf numFmtId="38" fontId="0" fillId="0" borderId="0" xfId="1" applyFont="1" applyFill="1" applyProtection="1">
      <alignment vertical="center"/>
    </xf>
    <xf numFmtId="38" fontId="0" fillId="0" borderId="0" xfId="0" applyNumberFormat="1">
      <alignment vertical="center"/>
    </xf>
    <xf numFmtId="0" fontId="5" fillId="3" borderId="2" xfId="0" applyFont="1" applyFill="1" applyBorder="1" applyAlignment="1">
      <alignment horizontal="center" vertical="center"/>
    </xf>
    <xf numFmtId="38" fontId="5" fillId="3" borderId="2" xfId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10" fontId="0" fillId="0" borderId="2" xfId="2" applyNumberFormat="1" applyFont="1" applyBorder="1" applyProtection="1">
      <alignment vertical="center"/>
    </xf>
    <xf numFmtId="0" fontId="0" fillId="0" borderId="2" xfId="0" applyBorder="1">
      <alignment vertical="center"/>
    </xf>
    <xf numFmtId="38" fontId="0" fillId="0" borderId="2" xfId="1" applyFont="1" applyBorder="1" applyProtection="1">
      <alignment vertical="center"/>
    </xf>
    <xf numFmtId="0" fontId="0" fillId="2" borderId="2" xfId="0" applyFill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2" borderId="2" xfId="0" applyFill="1" applyBorder="1">
      <alignment vertical="center"/>
    </xf>
    <xf numFmtId="0" fontId="0" fillId="0" borderId="0" xfId="0" applyProtection="1">
      <alignment vertical="center"/>
      <protection locked="0"/>
    </xf>
    <xf numFmtId="38" fontId="0" fillId="0" borderId="0" xfId="1" applyFont="1" applyProtection="1">
      <alignment vertical="center"/>
      <protection locked="0"/>
    </xf>
    <xf numFmtId="0" fontId="0" fillId="4" borderId="2" xfId="0" applyFill="1" applyBorder="1">
      <alignment vertical="center"/>
    </xf>
    <xf numFmtId="10" fontId="0" fillId="4" borderId="2" xfId="2" applyNumberFormat="1" applyFont="1" applyFill="1" applyBorder="1" applyProtection="1">
      <alignment vertical="center"/>
    </xf>
    <xf numFmtId="38" fontId="0" fillId="0" borderId="2" xfId="0" applyNumberFormat="1" applyBorder="1">
      <alignment vertical="center"/>
    </xf>
    <xf numFmtId="38" fontId="0" fillId="4" borderId="2" xfId="1" applyFont="1" applyFill="1" applyBorder="1" applyProtection="1">
      <alignment vertical="center"/>
    </xf>
    <xf numFmtId="38" fontId="0" fillId="5" borderId="2" xfId="1" applyFont="1" applyFill="1" applyBorder="1" applyProtection="1">
      <alignment vertical="center"/>
    </xf>
    <xf numFmtId="10" fontId="0" fillId="5" borderId="2" xfId="0" applyNumberFormat="1" applyFill="1" applyBorder="1">
      <alignment vertical="center"/>
    </xf>
    <xf numFmtId="38" fontId="0" fillId="5" borderId="2" xfId="0" applyNumberFormat="1" applyFill="1" applyBorder="1">
      <alignment vertical="center"/>
    </xf>
    <xf numFmtId="10" fontId="0" fillId="0" borderId="0" xfId="0" applyNumberFormat="1" applyProtection="1">
      <alignment vertical="center"/>
      <protection locked="0"/>
    </xf>
    <xf numFmtId="38" fontId="6" fillId="0" borderId="0" xfId="1" applyFont="1" applyAlignment="1" applyProtection="1">
      <alignment horizontal="right" vertical="center"/>
    </xf>
    <xf numFmtId="0" fontId="0" fillId="0" borderId="2" xfId="0" applyFill="1" applyBorder="1">
      <alignment vertical="center"/>
    </xf>
    <xf numFmtId="38" fontId="8" fillId="6" borderId="0" xfId="1" applyFont="1" applyFill="1" applyProtection="1">
      <alignment vertical="center"/>
      <protection locked="0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38" fontId="0" fillId="7" borderId="0" xfId="1" applyFont="1" applyFill="1" applyProtection="1">
      <alignment vertical="center"/>
      <protection locked="0"/>
    </xf>
    <xf numFmtId="0" fontId="0" fillId="7" borderId="0" xfId="0" applyFill="1" applyAlignment="1">
      <alignment horizontal="center" vertical="center"/>
    </xf>
    <xf numFmtId="0" fontId="9" fillId="0" borderId="0" xfId="0" applyFo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2" borderId="3" xfId="0" applyFill="1" applyBorder="1" applyAlignment="1" applyProtection="1">
      <alignment vertical="center" wrapText="1"/>
      <protection locked="0"/>
    </xf>
    <xf numFmtId="38" fontId="0" fillId="0" borderId="4" xfId="1" applyFont="1" applyBorder="1" applyProtection="1">
      <alignment vertical="center"/>
    </xf>
    <xf numFmtId="0" fontId="0" fillId="4" borderId="5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466724</xdr:colOff>
      <xdr:row>0</xdr:row>
      <xdr:rowOff>19050</xdr:rowOff>
    </xdr:from>
    <xdr:to>
      <xdr:col>13</xdr:col>
      <xdr:colOff>352424</xdr:colOff>
      <xdr:row>5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64DDB73-13B7-4AD4-A0E7-EBBC6D072580}"/>
            </a:ext>
          </a:extLst>
        </xdr:cNvPr>
        <xdr:cNvSpPr/>
      </xdr:nvSpPr>
      <xdr:spPr>
        <a:xfrm>
          <a:off x="6181724" y="19050"/>
          <a:ext cx="3381375" cy="1390650"/>
        </a:xfrm>
        <a:prstGeom prst="rect">
          <a:avLst/>
        </a:prstGeom>
        <a:noFill/>
        <a:ln w="38100" cap="flat" cmpd="sng" algn="ctr">
          <a:solidFill>
            <a:schemeClr val="accent2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04C56-F9A0-4CF6-BE91-5AC2A867473D}">
  <dimension ref="B1:U18"/>
  <sheetViews>
    <sheetView tabSelected="1" workbookViewId="0"/>
  </sheetViews>
  <sheetFormatPr defaultColWidth="8.75" defaultRowHeight="18.75"/>
  <cols>
    <col min="1" max="1" width="5.25" customWidth="1"/>
    <col min="2" max="2" width="12.375" customWidth="1"/>
    <col min="4" max="4" width="12.5" style="2" customWidth="1"/>
    <col min="5" max="5" width="10.125" customWidth="1"/>
    <col min="6" max="6" width="10.375" customWidth="1"/>
    <col min="7" max="7" width="7.75" customWidth="1"/>
    <col min="8" max="9" width="7.875" customWidth="1"/>
    <col min="10" max="10" width="7.125" customWidth="1"/>
    <col min="11" max="11" width="11.625" customWidth="1"/>
    <col min="12" max="12" width="11.25" style="2" customWidth="1"/>
    <col min="13" max="13" width="8" customWidth="1"/>
    <col min="15" max="15" width="9.375" bestFit="1" customWidth="1"/>
  </cols>
  <sheetData>
    <row r="1" spans="2:21">
      <c r="J1" s="36" t="s">
        <v>29</v>
      </c>
      <c r="K1" s="2"/>
      <c r="L1"/>
    </row>
    <row r="2" spans="2:21" ht="24">
      <c r="B2" s="1" t="s">
        <v>30</v>
      </c>
      <c r="J2" s="32" t="s">
        <v>17</v>
      </c>
      <c r="K2" s="2" t="s">
        <v>18</v>
      </c>
      <c r="L2"/>
    </row>
    <row r="3" spans="2:21" ht="24">
      <c r="B3" s="1"/>
      <c r="J3" s="33" t="s">
        <v>20</v>
      </c>
      <c r="K3" s="2" t="s">
        <v>19</v>
      </c>
      <c r="L3"/>
    </row>
    <row r="4" spans="2:21" ht="19.5" thickBot="1">
      <c r="D4" s="3" t="s">
        <v>25</v>
      </c>
      <c r="E4" s="4" t="s">
        <v>28</v>
      </c>
      <c r="F4" s="4" t="s">
        <v>0</v>
      </c>
      <c r="J4" s="35" t="s">
        <v>26</v>
      </c>
      <c r="K4" s="2" t="s">
        <v>27</v>
      </c>
      <c r="L4"/>
    </row>
    <row r="5" spans="2:21" ht="19.5" thickBot="1">
      <c r="C5" t="s">
        <v>1</v>
      </c>
      <c r="D5" s="31"/>
      <c r="E5" s="34"/>
      <c r="F5" s="5">
        <f>D5+E5</f>
        <v>0</v>
      </c>
      <c r="J5" t="s">
        <v>31</v>
      </c>
      <c r="K5" s="2"/>
      <c r="L5"/>
    </row>
    <row r="6" spans="2:21">
      <c r="D6" s="6"/>
      <c r="E6" s="6"/>
      <c r="F6" s="7"/>
      <c r="L6"/>
    </row>
    <row r="7" spans="2:21" ht="19.5" thickBot="1"/>
    <row r="8" spans="2:21" s="12" customFormat="1" ht="25.15" customHeight="1" thickBot="1">
      <c r="B8" s="8" t="s">
        <v>2</v>
      </c>
      <c r="C8" s="8" t="s">
        <v>3</v>
      </c>
      <c r="D8" s="9" t="s">
        <v>4</v>
      </c>
      <c r="E8" s="8" t="s">
        <v>21</v>
      </c>
      <c r="F8" s="8" t="s">
        <v>22</v>
      </c>
      <c r="G8" s="8" t="s">
        <v>5</v>
      </c>
      <c r="H8" s="10" t="s">
        <v>23</v>
      </c>
      <c r="I8" s="37" t="s">
        <v>24</v>
      </c>
      <c r="J8" s="39" t="s">
        <v>6</v>
      </c>
      <c r="K8" s="38" t="s">
        <v>7</v>
      </c>
      <c r="L8" s="9" t="s">
        <v>8</v>
      </c>
      <c r="M8" s="8" t="s">
        <v>9</v>
      </c>
      <c r="N8" s="11"/>
      <c r="U8"/>
    </row>
    <row r="9" spans="2:21">
      <c r="B9" s="13">
        <v>0.35</v>
      </c>
      <c r="C9" s="14" t="s">
        <v>10</v>
      </c>
      <c r="D9" s="15">
        <f>B9*$D$16</f>
        <v>0</v>
      </c>
      <c r="E9" s="16">
        <v>207.49</v>
      </c>
      <c r="F9" s="17">
        <v>105.29</v>
      </c>
      <c r="G9" s="30">
        <f>ROUND(D9/E9/$F$9,0)</f>
        <v>0</v>
      </c>
      <c r="H9" s="18"/>
      <c r="I9" s="40"/>
      <c r="J9" s="43">
        <f>G9-H9-I9</f>
        <v>0</v>
      </c>
      <c r="K9" s="41">
        <f>E9*$F$9*J9</f>
        <v>0</v>
      </c>
      <c r="L9" s="15">
        <f>E9*F$9*G9</f>
        <v>0</v>
      </c>
      <c r="M9" s="13" t="e">
        <f>L9/$L$17</f>
        <v>#DIV/0!</v>
      </c>
      <c r="N9" s="19"/>
      <c r="Q9" s="2"/>
    </row>
    <row r="10" spans="2:21">
      <c r="B10" s="13">
        <v>0.33500000000000002</v>
      </c>
      <c r="C10" s="14" t="s">
        <v>11</v>
      </c>
      <c r="D10" s="15">
        <f t="shared" ref="D10:D14" si="0">B10*$D$16</f>
        <v>0</v>
      </c>
      <c r="E10" s="16">
        <v>49.6</v>
      </c>
      <c r="F10" s="21"/>
      <c r="G10" s="30">
        <f t="shared" ref="G10:G14" si="1">ROUND(D10/E10/$F$9,0)</f>
        <v>0</v>
      </c>
      <c r="H10" s="18"/>
      <c r="I10" s="17"/>
      <c r="J10" s="44">
        <f t="shared" ref="J10:J14" si="2">G10-H10-I10</f>
        <v>0</v>
      </c>
      <c r="K10" s="41">
        <f t="shared" ref="K10:K14" si="3">E10*$F$9*J10</f>
        <v>0</v>
      </c>
      <c r="L10" s="15">
        <f t="shared" ref="L10:L14" si="4">E10*F$9*G10</f>
        <v>0</v>
      </c>
      <c r="M10" s="13" t="e">
        <f t="shared" ref="M10:M14" si="5">L10/$L$17</f>
        <v>#DIV/0!</v>
      </c>
      <c r="N10" s="19"/>
      <c r="Q10" s="2"/>
    </row>
    <row r="11" spans="2:21">
      <c r="B11" s="13">
        <v>0.13</v>
      </c>
      <c r="C11" s="14" t="s">
        <v>12</v>
      </c>
      <c r="D11" s="15">
        <f t="shared" si="0"/>
        <v>0</v>
      </c>
      <c r="E11" s="16">
        <v>56.19</v>
      </c>
      <c r="F11" s="21"/>
      <c r="G11" s="30">
        <f t="shared" si="1"/>
        <v>0</v>
      </c>
      <c r="H11" s="18"/>
      <c r="I11" s="17"/>
      <c r="J11" s="44">
        <f t="shared" si="2"/>
        <v>0</v>
      </c>
      <c r="K11" s="41">
        <f t="shared" si="3"/>
        <v>0</v>
      </c>
      <c r="L11" s="15">
        <f>E11*F$9*G11</f>
        <v>0</v>
      </c>
      <c r="M11" s="13" t="e">
        <f>L11/$L$17</f>
        <v>#DIV/0!</v>
      </c>
      <c r="N11" s="19"/>
      <c r="Q11" s="2"/>
    </row>
    <row r="12" spans="2:21">
      <c r="B12" s="13">
        <v>0.05</v>
      </c>
      <c r="C12" s="14" t="s">
        <v>13</v>
      </c>
      <c r="D12" s="15">
        <f t="shared" si="0"/>
        <v>0</v>
      </c>
      <c r="E12" s="16">
        <v>116.58</v>
      </c>
      <c r="F12" s="21"/>
      <c r="G12" s="30">
        <f t="shared" si="1"/>
        <v>0</v>
      </c>
      <c r="H12" s="18"/>
      <c r="I12" s="17"/>
      <c r="J12" s="44">
        <f t="shared" si="2"/>
        <v>0</v>
      </c>
      <c r="K12" s="41">
        <f t="shared" si="3"/>
        <v>0</v>
      </c>
      <c r="L12" s="15">
        <f t="shared" si="4"/>
        <v>0</v>
      </c>
      <c r="M12" s="13" t="e">
        <f t="shared" si="5"/>
        <v>#DIV/0!</v>
      </c>
      <c r="N12" s="19"/>
      <c r="Q12" s="2"/>
    </row>
    <row r="13" spans="2:21">
      <c r="B13" s="13">
        <v>8.5000000000000006E-2</v>
      </c>
      <c r="C13" s="14" t="s">
        <v>14</v>
      </c>
      <c r="D13" s="15">
        <f t="shared" si="0"/>
        <v>0</v>
      </c>
      <c r="E13" s="16">
        <v>170.69</v>
      </c>
      <c r="F13" s="21"/>
      <c r="G13" s="30">
        <f t="shared" si="1"/>
        <v>0</v>
      </c>
      <c r="H13" s="18"/>
      <c r="I13" s="17"/>
      <c r="J13" s="44">
        <f t="shared" si="2"/>
        <v>0</v>
      </c>
      <c r="K13" s="41">
        <f>E13*$F$9*J13</f>
        <v>0</v>
      </c>
      <c r="L13" s="15">
        <f t="shared" si="4"/>
        <v>0</v>
      </c>
      <c r="M13" s="13" t="e">
        <f t="shared" si="5"/>
        <v>#DIV/0!</v>
      </c>
      <c r="N13" s="19"/>
      <c r="Q13" s="2"/>
    </row>
    <row r="14" spans="2:21" ht="19.5" thickBot="1">
      <c r="B14" s="13">
        <v>0.05</v>
      </c>
      <c r="C14" s="14" t="s">
        <v>15</v>
      </c>
      <c r="D14" s="15">
        <f t="shared" si="0"/>
        <v>0</v>
      </c>
      <c r="E14" s="16">
        <v>89.54</v>
      </c>
      <c r="F14" s="21"/>
      <c r="G14" s="30">
        <f t="shared" si="1"/>
        <v>0</v>
      </c>
      <c r="H14" s="18"/>
      <c r="I14" s="17"/>
      <c r="J14" s="45">
        <f t="shared" si="2"/>
        <v>0</v>
      </c>
      <c r="K14" s="41">
        <f t="shared" si="3"/>
        <v>0</v>
      </c>
      <c r="L14" s="15">
        <f t="shared" si="4"/>
        <v>0</v>
      </c>
      <c r="M14" s="13" t="e">
        <f t="shared" si="5"/>
        <v>#DIV/0!</v>
      </c>
      <c r="N14" s="19"/>
      <c r="Q14" s="2"/>
    </row>
    <row r="15" spans="2:21">
      <c r="B15" s="22"/>
      <c r="C15" s="14" t="s">
        <v>16</v>
      </c>
      <c r="D15" s="15">
        <f>E5*0.495%</f>
        <v>0</v>
      </c>
      <c r="E15" s="21"/>
      <c r="F15" s="21"/>
      <c r="G15" s="21"/>
      <c r="H15" s="21"/>
      <c r="I15" s="21"/>
      <c r="J15" s="42"/>
      <c r="K15" s="23">
        <f>SUM(K9:K14)*0.495%</f>
        <v>0</v>
      </c>
      <c r="L15" s="24"/>
      <c r="M15" s="22"/>
      <c r="N15" s="19"/>
      <c r="O15" s="20"/>
    </row>
    <row r="16" spans="2:21" ht="19.149999999999999" hidden="1" customHeight="1">
      <c r="B16" s="13"/>
      <c r="C16" s="14"/>
      <c r="D16" s="25">
        <f>D5+E5-D15</f>
        <v>0</v>
      </c>
      <c r="E16" s="18"/>
      <c r="F16" s="21"/>
      <c r="G16" s="18"/>
      <c r="H16" s="18"/>
      <c r="I16" s="18"/>
      <c r="J16" s="14"/>
      <c r="K16" s="14"/>
      <c r="L16" s="15"/>
      <c r="M16" s="13"/>
      <c r="N16" s="19"/>
      <c r="O16" s="19"/>
    </row>
    <row r="17" spans="2:15">
      <c r="B17" s="26">
        <f>SUM(B9:B14)</f>
        <v>1</v>
      </c>
      <c r="C17" s="21"/>
      <c r="D17" s="25">
        <f>SUM(D9:D15)</f>
        <v>0</v>
      </c>
      <c r="E17" s="21"/>
      <c r="F17" s="21"/>
      <c r="G17" s="21"/>
      <c r="H17" s="21"/>
      <c r="I17" s="21"/>
      <c r="J17" s="21"/>
      <c r="K17" s="27">
        <f>SUM(K9:K16)</f>
        <v>0</v>
      </c>
      <c r="L17" s="25">
        <f>SUM(L9:L14)</f>
        <v>0</v>
      </c>
      <c r="M17" s="26" t="e">
        <f>SUM(M9:M14)</f>
        <v>#DIV/0!</v>
      </c>
      <c r="N17" s="28"/>
      <c r="O17" s="19"/>
    </row>
    <row r="18" spans="2:15">
      <c r="D18" s="29" t="b">
        <f>D5+E5=D17</f>
        <v>1</v>
      </c>
    </row>
  </sheetData>
  <phoneticPr fontId="3"/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ウェルスナビPF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2021-02-15T04:52:18Z</dcterms:created>
  <dcterms:modified xsi:type="dcterms:W3CDTF">2021-02-15T05:06:16Z</dcterms:modified>
</cp:coreProperties>
</file>